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4373\Downloads\"/>
    </mc:Choice>
  </mc:AlternateContent>
  <bookViews>
    <workbookView xWindow="0" yWindow="0" windowWidth="10380" windowHeight="6465"/>
  </bookViews>
  <sheets>
    <sheet name="SFB NC600-16" sheetId="1" r:id="rId1"/>
    <sheet name="Sheet1" sheetId="2" r:id="rId2"/>
  </sheets>
  <externalReferences>
    <externalReference r:id="rId3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52511"/>
</workbook>
</file>

<file path=xl/calcChain.xml><?xml version="1.0" encoding="utf-8"?>
<calcChain xmlns="http://schemas.openxmlformats.org/spreadsheetml/2006/main">
  <c r="H14" i="2" l="1"/>
  <c r="H20" i="2"/>
  <c r="H18" i="2"/>
  <c r="H16" i="2"/>
  <c r="E217" i="1"/>
  <c r="E14" i="2"/>
  <c r="E12" i="2"/>
  <c r="E11" i="2"/>
  <c r="E10" i="2"/>
  <c r="E9" i="2"/>
  <c r="E8" i="2"/>
  <c r="E7" i="2"/>
  <c r="E6" i="2"/>
  <c r="D20" i="2"/>
  <c r="C20" i="2"/>
  <c r="E20" i="2" s="1"/>
  <c r="D18" i="2"/>
  <c r="C18" i="2"/>
  <c r="D16" i="2"/>
  <c r="C16" i="2"/>
  <c r="C22" i="2" s="1"/>
  <c r="D12" i="2"/>
  <c r="C12" i="2"/>
  <c r="D11" i="2"/>
  <c r="C11" i="2"/>
  <c r="H22" i="2" l="1"/>
  <c r="D22" i="2"/>
  <c r="E22" i="2" s="1"/>
  <c r="E18" i="2"/>
  <c r="E16" i="2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<sst xmlns="http://schemas.openxmlformats.org/spreadsheetml/2006/main" count="420" uniqueCount="401">
  <si>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</si>
  <si>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</si>
  <si>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</si>
  <si>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</si>
  <si>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</si>
  <si>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</si>
  <si>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</si>
  <si>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</si>
  <si>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</si>
  <si>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</si>
  <si>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</si>
  <si>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</si>
  <si>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</si>
  <si>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</si>
  <si>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</si>
  <si>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</si>
  <si>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</si>
  <si>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</si>
  <si>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</si>
  <si>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</si>
  <si>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</si>
  <si>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</si>
  <si>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</si>
  <si>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</si>
  <si>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</si>
  <si>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</si>
  <si>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</si>
  <si>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</si>
  <si>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</si>
  <si>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</si>
  <si>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</si>
  <si>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</si>
  <si>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</si>
  <si>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</si>
  <si>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</si>
  <si>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</si>
  <si>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</si>
  <si>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</si>
  <si>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</si>
  <si>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</si>
  <si>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</si>
  <si>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</si>
  <si>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</si>
  <si>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</si>
  <si>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</si>
  <si>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</si>
  <si>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</si>
  <si>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</si>
  <si>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</si>
  <si>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</si>
  <si>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</si>
  <si>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</si>
  <si>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</si>
  <si>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</si>
  <si>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</si>
  <si>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</si>
  <si>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</si>
  <si>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</si>
  <si>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</si>
  <si>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</si>
  <si>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</si>
  <si>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</si>
  <si>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</si>
  <si>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</si>
  <si>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</si>
  <si>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</si>
  <si>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</si>
  <si>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</si>
  <si>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</si>
  <si>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</si>
  <si>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</si>
  <si>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</si>
  <si>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</si>
  <si>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</si>
  <si>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</si>
  <si>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</si>
  <si>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</si>
  <si>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</si>
  <si>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</si>
  <si>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</si>
  <si>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</si>
  <si>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</si>
  <si>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</si>
  <si>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</si>
  <si>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</si>
  <si>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</si>
  <si>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</si>
  <si>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</si>
  <si>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</si>
  <si>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</si>
  <si>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</si>
  <si>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</si>
  <si>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</si>
  <si>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</si>
  <si>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</si>
  <si>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</si>
  <si>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</si>
  <si>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</si>
  <si>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</si>
  <si>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</si>
  <si>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</si>
  <si>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</si>
  <si>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</si>
  <si>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</si>
  <si>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</si>
  <si>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</si>
  <si>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</si>
  <si>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</si>
  <si>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</si>
  <si>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</si>
  <si>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</si>
  <si>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</si>
  <si>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</si>
  <si>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</si>
  <si>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</si>
  <si>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</si>
  <si>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</si>
  <si>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</si>
  <si>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</si>
  <si>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</si>
  <si>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</si>
  <si>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</si>
  <si>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</si>
  <si>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</si>
  <si>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</si>
  <si>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</si>
  <si>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</si>
  <si>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</si>
  <si>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</si>
  <si>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</si>
  <si>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</si>
  <si>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</si>
  <si>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</si>
  <si>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</si>
  <si>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</si>
  <si>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</si>
  <si>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</si>
  <si>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</si>
  <si>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</si>
  <si>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</si>
  <si>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</si>
  <si>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</si>
  <si>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</si>
  <si>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</si>
  <si>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</si>
  <si>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</si>
  <si>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</si>
  <si>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</si>
  <si>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</si>
  <si>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</si>
  <si>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</si>
  <si>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</si>
  <si>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</si>
  <si>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</si>
  <si>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</si>
  <si>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</si>
  <si>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</si>
  <si>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</si>
  <si>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</si>
  <si>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</si>
  <si>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</si>
  <si>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</si>
  <si>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</si>
  <si>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</si>
  <si>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</si>
  <si>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</si>
  <si>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</si>
  <si>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</si>
  <si>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</si>
  <si>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</si>
  <si>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</si>
  <si>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</si>
  <si>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</si>
  <si>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</si>
  <si>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</si>
  <si>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</si>
  <si>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</si>
  <si>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</si>
  <si>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</si>
  <si>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</si>
  <si>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</si>
  <si>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</si>
  <si>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</si>
  <si>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</si>
  <si>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</si>
  <si>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</si>
  <si>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</si>
  <si>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</si>
  <si>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</si>
  <si>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</si>
  <si>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</si>
  <si>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</si>
  <si>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</si>
  <si>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</si>
  <si>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</si>
  <si>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</si>
  <si>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</si>
  <si>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</si>
  <si>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</si>
  <si>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</si>
  <si>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</si>
  <si>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</si>
  <si>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</si>
  <si>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</si>
  <si>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</si>
  <si>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</si>
  <si>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</si>
  <si>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</si>
  <si>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</si>
  <si>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</si>
  <si>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</si>
  <si>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</si>
  <si>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</si>
  <si>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</si>
  <si>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</si>
  <si>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</si>
  <si>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</si>
  <si>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</si>
  <si>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</si>
  <si>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</si>
  <si>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</si>
  <si>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</si>
  <si>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</si>
  <si>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</si>
  <si>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</si>
  <si>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</si>
  <si>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</si>
  <si>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</si>
  <si>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</si>
  <si>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</si>
  <si>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</si>
  <si>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</si>
  <si>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</si>
  <si>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</si>
  <si>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</si>
  <si>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</si>
  <si>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</si>
  <si>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</si>
  <si>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</si>
  <si>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</si>
  <si>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</si>
  <si>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</si>
  <si>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</si>
  <si>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</si>
  <si>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</si>
  <si>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</si>
  <si>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</si>
  <si>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</si>
  <si>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</si>
  <si>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</si>
  <si>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</si>
  <si>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</si>
  <si>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</si>
  <si>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</si>
  <si>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</si>
  <si>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</si>
  <si>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</si>
  <si>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</si>
  <si>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</si>
  <si>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</si>
  <si>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</si>
  <si>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</si>
  <si>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</si>
  <si>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</si>
  <si>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</si>
  <si>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</si>
  <si>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</si>
  <si>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</si>
  <si>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</si>
  <si>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</si>
  <si>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</si>
  <si>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</si>
  <si>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</si>
  <si>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</si>
  <si>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</si>
  <si>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</si>
  <si>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</si>
  <si>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</si>
  <si>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</si>
  <si>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</si>
  <si>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</si>
  <si>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</si>
  <si>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</si>
  <si>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</si>
  <si>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</si>
  <si>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</si>
  <si>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</si>
  <si>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</si>
  <si>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</si>
  <si>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</si>
  <si>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</si>
  <si>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</si>
  <si>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</si>
  <si>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</si>
  <si>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</si>
  <si>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</si>
  <si>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</si>
  <si>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</si>
  <si>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</si>
  <si>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</si>
  <si>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</si>
  <si>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</si>
  <si>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</si>
  <si>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</si>
  <si>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</si>
  <si>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</si>
  <si>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</si>
  <si>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</si>
  <si>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</si>
  <si>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</si>
  <si>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</si>
  <si>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</si>
  <si>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</si>
  <si>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</si>
  <si>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</si>
  <si>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</si>
  <si>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</si>
  <si>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</si>
  <si>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</si>
  <si>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</si>
  <si>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</si>
  <si>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</si>
  <si>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</si>
  <si>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</si>
  <si>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</si>
  <si>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</si>
  <si>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</si>
  <si>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</si>
  <si>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</si>
  <si>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</si>
  <si>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</si>
  <si>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</si>
  <si>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</si>
  <si>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</si>
  <si>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</si>
  <si>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</si>
  <si>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</si>
  <si>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</si>
  <si>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</si>
  <si>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</si>
  <si>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</si>
  <si>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</si>
  <si>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</si>
  <si>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</si>
  <si>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</si>
  <si>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</si>
  <si>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</si>
  <si>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</si>
  <si>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</si>
  <si>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</si>
  <si>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</si>
  <si>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</si>
  <si>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</si>
  <si>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</si>
  <si>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</si>
  <si>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</si>
  <si>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</si>
  <si>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</si>
  <si>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</si>
  <si>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</si>
  <si>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</si>
  <si>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</si>
  <si>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</si>
  <si>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</si>
  <si>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</si>
  <si>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</si>
  <si>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</si>
  <si>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</si>
  <si>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</si>
  <si>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</si>
  <si>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</si>
  <si>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</si>
  <si>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</si>
  <si>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</si>
  <si>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</si>
  <si>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</si>
  <si>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</si>
  <si>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</si>
  <si>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</si>
  <si>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</si>
  <si>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</si>
  <si>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</si>
  <si>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</si>
  <si>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</si>
  <si>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</si>
  <si>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</si>
  <si>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Queen Creek Unified</t>
  </si>
  <si>
    <t>Maricopa</t>
  </si>
  <si>
    <t>Orcutt Winslow</t>
  </si>
  <si>
    <t>Core</t>
  </si>
  <si>
    <t>Offsite Crismon</t>
  </si>
  <si>
    <t>Offsite Riggs</t>
  </si>
  <si>
    <t>Cont.</t>
  </si>
  <si>
    <t>Subtotal</t>
  </si>
  <si>
    <t>GCs</t>
  </si>
  <si>
    <t>Insurance</t>
  </si>
  <si>
    <t>Tax</t>
  </si>
  <si>
    <t>Fees</t>
  </si>
  <si>
    <t>TOTAL</t>
  </si>
  <si>
    <t>OFFSITE TOTAL</t>
  </si>
  <si>
    <t>ONSITE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</si>
</sst>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44" fontId="0" fillId="0" borderId="0" xfId="2" applyFont="1"/>
    <xf numFmtId="0" fontId="1" fillId="0" borderId="0" xfId="0" applyFont="1"/>
    <xf numFmtId="0" fontId="2" fillId="0" borderId="6" xfId="0" applyFont="1" applyBorder="1"/>
    <xf numFmtId="44" fontId="0" fillId="0" borderId="6" xfId="2" applyFont="1" applyBorder="1"/>
    <xf numFmtId="0" fontId="1" fillId="0" borderId="6" xfId="0" applyFont="1" applyBorder="1"/>
    <xf numFmtId="44" fontId="0" fillId="0" borderId="6" xfId="0" applyNumberFormat="1" applyBorder="1"/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topLeftCell="A188" zoomScale="140" zoomScaleNormal="140" zoomScaleSheetLayoutView="124" workbookViewId="0">
      <selection activeCell="H195" sqref="H195"/>
    </sheetView>
  </sheetViews>
  <sheetFormatPr defaultColWidth="0.265625" defaultRowHeight="12.75"/>
  <cols>
    <col min="1" max="1" width="10" customWidth="1"/>
    <col min="2" max="2" width="34.1328125" customWidth="1"/>
    <col min="3" max="3" width="0.73046875" style="32" customWidth="1"/>
    <col min="4" max="4" width="17.1328125" style="33" customWidth="1"/>
    <col min="5" max="5" width="16.1328125" style="33" customWidth="1"/>
    <col min="6" max="6" width="16.1328125" style="34" customWidth="1"/>
    <col min="7" max="7" width="0.73046875" style="12" customWidth="1"/>
    <col min="8" max="8" width="20.3984375" style="50" customWidth="1"/>
    <col min="9" max="9" width="10.59765625" style="51" hidden="1" customWidth="1"/>
    <col min="10" max="10" width="2.1328125" style="51" customWidth="1"/>
    <col min="11" max="11" width="20.3984375" style="50" customWidth="1"/>
    <col min="12" max="12" width="10.59765625" style="51" hidden="1" customWidth="1"/>
    <col min="13" max="13" width="2.1328125" style="51" customWidth="1"/>
    <col min="14" max="14" width="20.3984375" style="50" customWidth="1"/>
    <col min="15" max="15" width="10.59765625" style="51" hidden="1" customWidth="1"/>
    <col min="16" max="16" width="2.1328125" style="51" customWidth="1"/>
    <col min="17" max="17" width="20.3984375" style="50" customWidth="1"/>
    <col min="18" max="18" width="10.59765625" style="51" hidden="1" customWidth="1"/>
    <col min="19" max="19" width="2.1328125" style="51" customWidth="1"/>
    <col min="20" max="20" width="20.3984375" style="50" customWidth="1"/>
    <col min="21" max="21" width="10.59765625" style="51" hidden="1" customWidth="1"/>
    <col min="22" max="22" width="2.1328125" style="51" customWidth="1"/>
    <col min="23" max="64" width="0.265625" style="52"/>
    <col min="65" max="134" width="0.265625" style="53"/>
  </cols>
  <sheetData>
    <row r="1" spans="1:134" ht="13.15">
      <c r="A1" s="209"/>
      <c r="B1" s="210"/>
      <c r="C1" s="210"/>
      <c r="D1" s="272"/>
      <c r="E1" s="272"/>
      <c r="F1" s="272"/>
      <c r="G1" s="273"/>
    </row>
    <row r="2" spans="1:134" s="1" customFormat="1" ht="17.25" customHeight="1">
      <c r="A2" s="189" t="s">
        <v>367</v>
      </c>
      <c r="B2" s="190"/>
      <c r="C2" s="190"/>
      <c r="D2" s="274" t="s">
        <v>378</v>
      </c>
      <c r="E2" s="274"/>
      <c r="F2" s="274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7" t="s">
        <v>379</v>
      </c>
      <c r="E3" s="277"/>
      <c r="F3" s="277"/>
      <c r="G3" s="188"/>
      <c r="K3" s="52"/>
    </row>
    <row r="4" spans="1:134" ht="101.25" customHeight="1" thickBot="1">
      <c r="A4" s="290" t="s">
        <v>382</v>
      </c>
      <c r="B4" s="291"/>
      <c r="C4" s="291"/>
      <c r="D4" s="291"/>
      <c r="E4" s="291"/>
      <c r="F4" s="291"/>
      <c r="G4" s="292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8" t="s">
        <v>386</v>
      </c>
      <c r="E5" s="279"/>
      <c r="F5" s="280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4" t="s">
        <v>387</v>
      </c>
      <c r="E6" s="285"/>
      <c r="F6" s="286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81" t="s">
        <v>380</v>
      </c>
      <c r="E7" s="282"/>
      <c r="F7" s="283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4" t="s">
        <v>388</v>
      </c>
      <c r="E8" s="285"/>
      <c r="F8" s="286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4" t="s">
        <v>389</v>
      </c>
      <c r="E9" s="285"/>
      <c r="F9" s="286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7"/>
      <c r="E10" s="288"/>
      <c r="F10" s="289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75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6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12841</v>
      </c>
      <c r="F22" s="150">
        <v>15126</v>
      </c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12841</v>
      </c>
      <c r="F25" s="246">
        <f>SUM(F22:F24)</f>
        <v>15126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>
        <v>407806</v>
      </c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407806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1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1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349848</v>
      </c>
      <c r="F187" s="158">
        <v>576007</v>
      </c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349848</v>
      </c>
      <c r="F190" s="250">
        <f>SUM(F187:F189)</f>
        <v>576007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688535</v>
      </c>
      <c r="F195" s="150">
        <v>0</v>
      </c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19044</v>
      </c>
      <c r="F197" s="150">
        <v>17500</v>
      </c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>
        <v>34560</v>
      </c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707579</v>
      </c>
      <c r="F203" s="251">
        <f>SUM(F192:F202)</f>
        <v>52060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1070268</v>
      </c>
      <c r="F212" s="252">
        <f>SUM(F20,F25,F33,F41,F48,F55,F71,F83,F98,F113,F127,F135,F141,F146,F149,F157,F165,F168,F174,F180,F185,F190,F203,F211)</f>
        <v>1050999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64198</v>
      </c>
      <c r="F214" s="177">
        <v>63042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>
        <v>0</v>
      </c>
      <c r="F215" s="177">
        <v>0</v>
      </c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0</v>
      </c>
      <c r="F216" s="177">
        <v>0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>
        <f>25679+12840</f>
        <v>38519</v>
      </c>
      <c r="F217" s="177">
        <v>37825</v>
      </c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v>28581</v>
      </c>
      <c r="F218" s="179">
        <v>28067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0</v>
      </c>
      <c r="F219" s="179">
        <v>0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82397</v>
      </c>
      <c r="F220" s="181">
        <v>80915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213695</v>
      </c>
      <c r="F221" s="30">
        <f>SUM(F213:F220)</f>
        <v>209849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1283963</v>
      </c>
      <c r="F222" s="255">
        <f>F212+F221</f>
        <v>1260848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2544811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2544811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48"/>
  <sheetViews>
    <sheetView workbookViewId="0">
      <selection activeCell="H20" sqref="H20"/>
    </sheetView>
  </sheetViews>
  <sheetFormatPr defaultRowHeight="12.75"/>
  <cols>
    <col min="3" max="3" width="12.265625" bestFit="1" customWidth="1"/>
    <col min="4" max="4" width="14.86328125" bestFit="1" customWidth="1"/>
    <col min="5" max="5" width="15.73046875" bestFit="1" customWidth="1"/>
    <col min="8" max="8" width="14" bestFit="1" customWidth="1"/>
  </cols>
  <sheetData>
    <row r="5" spans="2:8" ht="13.15">
      <c r="B5" s="268"/>
      <c r="C5" s="268" t="s">
        <v>391</v>
      </c>
      <c r="D5" s="268" t="s">
        <v>390</v>
      </c>
      <c r="E5" s="268" t="s">
        <v>399</v>
      </c>
    </row>
    <row r="6" spans="2:8">
      <c r="B6" s="13">
        <v>6</v>
      </c>
      <c r="C6" s="269">
        <v>3198</v>
      </c>
      <c r="D6" s="269">
        <v>11928</v>
      </c>
      <c r="E6" s="271">
        <f t="shared" ref="E6:E12" si="0">C6+D6</f>
        <v>15126</v>
      </c>
    </row>
    <row r="7" spans="2:8">
      <c r="B7" s="13">
        <v>7</v>
      </c>
      <c r="C7" s="269">
        <v>148184</v>
      </c>
      <c r="D7" s="269">
        <v>427823</v>
      </c>
      <c r="E7" s="271">
        <f t="shared" si="0"/>
        <v>576007</v>
      </c>
    </row>
    <row r="8" spans="2:8">
      <c r="B8" s="13">
        <v>14</v>
      </c>
      <c r="C8" s="269">
        <v>7500</v>
      </c>
      <c r="D8" s="269">
        <v>10000</v>
      </c>
      <c r="E8" s="271">
        <f t="shared" si="0"/>
        <v>17500</v>
      </c>
    </row>
    <row r="9" spans="2:8">
      <c r="B9" s="13">
        <v>15</v>
      </c>
      <c r="C9" s="269">
        <v>9690</v>
      </c>
      <c r="D9" s="269">
        <v>24870</v>
      </c>
      <c r="E9" s="271">
        <f t="shared" si="0"/>
        <v>34560</v>
      </c>
    </row>
    <row r="10" spans="2:8">
      <c r="B10" s="13">
        <v>19</v>
      </c>
      <c r="C10" s="269">
        <v>166288</v>
      </c>
      <c r="D10" s="269">
        <v>241518</v>
      </c>
      <c r="E10" s="271">
        <f t="shared" si="0"/>
        <v>407806</v>
      </c>
      <c r="H10" s="267" t="s">
        <v>400</v>
      </c>
    </row>
    <row r="11" spans="2:8">
      <c r="B11" s="270" t="s">
        <v>392</v>
      </c>
      <c r="C11" s="269">
        <f>8034+4017</f>
        <v>12051</v>
      </c>
      <c r="D11" s="269">
        <f>17183+8591</f>
        <v>25774</v>
      </c>
      <c r="E11" s="271">
        <f t="shared" si="0"/>
        <v>37825</v>
      </c>
    </row>
    <row r="12" spans="2:8">
      <c r="B12" s="270" t="s">
        <v>393</v>
      </c>
      <c r="C12" s="269">
        <f>SUM(C6:C11)</f>
        <v>346911</v>
      </c>
      <c r="D12" s="269">
        <f>SUM(D6:D11)</f>
        <v>741913</v>
      </c>
      <c r="E12" s="271">
        <f t="shared" si="0"/>
        <v>1088824</v>
      </c>
      <c r="G12" s="270" t="s">
        <v>393</v>
      </c>
      <c r="H12" s="269">
        <v>1108787</v>
      </c>
    </row>
    <row r="13" spans="2:8">
      <c r="B13" s="270"/>
      <c r="C13" s="269"/>
      <c r="D13" s="269"/>
      <c r="E13" s="13"/>
      <c r="G13" s="270"/>
      <c r="H13" s="269">
        <v>1108787</v>
      </c>
    </row>
    <row r="14" spans="2:8">
      <c r="B14" s="270" t="s">
        <v>394</v>
      </c>
      <c r="C14" s="269">
        <v>0</v>
      </c>
      <c r="D14" s="269">
        <v>0</v>
      </c>
      <c r="E14" s="271">
        <f>C14+D14</f>
        <v>0</v>
      </c>
      <c r="G14" s="270" t="s">
        <v>394</v>
      </c>
      <c r="H14" s="269">
        <f>H12-H13</f>
        <v>0</v>
      </c>
    </row>
    <row r="15" spans="2:8">
      <c r="B15" s="13"/>
      <c r="C15" s="269">
        <v>355854</v>
      </c>
      <c r="D15" s="269">
        <v>761037</v>
      </c>
      <c r="E15" s="13"/>
      <c r="G15" s="13"/>
      <c r="H15" s="269">
        <v>1137368</v>
      </c>
    </row>
    <row r="16" spans="2:8">
      <c r="B16" s="270" t="s">
        <v>395</v>
      </c>
      <c r="C16" s="269">
        <f>C15-C12</f>
        <v>8943</v>
      </c>
      <c r="D16" s="269">
        <f>D15-D12</f>
        <v>19124</v>
      </c>
      <c r="E16" s="271">
        <f>C16+D16</f>
        <v>28067</v>
      </c>
      <c r="G16" s="270" t="s">
        <v>395</v>
      </c>
      <c r="H16" s="269">
        <f>H15-H12</f>
        <v>28581</v>
      </c>
    </row>
    <row r="17" spans="2:8">
      <c r="B17" s="13"/>
      <c r="C17" s="269">
        <v>381635</v>
      </c>
      <c r="D17" s="269">
        <v>816171</v>
      </c>
      <c r="E17" s="13"/>
      <c r="G17" s="13"/>
      <c r="H17" s="269">
        <v>1219765</v>
      </c>
    </row>
    <row r="18" spans="2:8">
      <c r="B18" s="270" t="s">
        <v>396</v>
      </c>
      <c r="C18" s="269">
        <f>C17-C15</f>
        <v>25781</v>
      </c>
      <c r="D18" s="269">
        <f>D17-D15</f>
        <v>55134</v>
      </c>
      <c r="E18" s="271">
        <f>C18+D18</f>
        <v>80915</v>
      </c>
      <c r="G18" s="270" t="s">
        <v>396</v>
      </c>
      <c r="H18" s="269">
        <f>H17-H15</f>
        <v>82397</v>
      </c>
    </row>
    <row r="19" spans="2:8">
      <c r="B19" s="13"/>
      <c r="C19" s="269">
        <v>401721</v>
      </c>
      <c r="D19" s="269">
        <v>859127</v>
      </c>
      <c r="E19" s="13"/>
      <c r="G19" s="13"/>
      <c r="H19" s="269">
        <v>1283963</v>
      </c>
    </row>
    <row r="20" spans="2:8">
      <c r="B20" s="270" t="s">
        <v>397</v>
      </c>
      <c r="C20" s="269">
        <f>C19-C17</f>
        <v>20086</v>
      </c>
      <c r="D20" s="269">
        <f>D19-D17</f>
        <v>42956</v>
      </c>
      <c r="E20" s="271">
        <f>C20+D20</f>
        <v>63042</v>
      </c>
      <c r="G20" s="270" t="s">
        <v>397</v>
      </c>
      <c r="H20" s="269">
        <f>H19-H17</f>
        <v>64198</v>
      </c>
    </row>
    <row r="21" spans="2:8">
      <c r="B21" s="13"/>
      <c r="C21" s="269"/>
      <c r="D21" s="269"/>
      <c r="E21" s="13"/>
      <c r="G21" s="13"/>
      <c r="H21" s="269"/>
    </row>
    <row r="22" spans="2:8">
      <c r="B22" s="270" t="s">
        <v>398</v>
      </c>
      <c r="C22" s="269">
        <f>C12+C14+C16+C18+C20</f>
        <v>401721</v>
      </c>
      <c r="D22" s="269">
        <f>D12+D14+D16+D18+D20</f>
        <v>859127</v>
      </c>
      <c r="E22" s="271">
        <f>C22+D22</f>
        <v>1260848</v>
      </c>
      <c r="G22" s="270" t="s">
        <v>398</v>
      </c>
      <c r="H22" s="269">
        <f>H12+H14+H16+H18+H20</f>
        <v>1283963</v>
      </c>
    </row>
    <row r="23" spans="2:8">
      <c r="C23" s="266"/>
      <c r="D23" s="266"/>
    </row>
    <row r="24" spans="2:8">
      <c r="C24" s="266"/>
      <c r="D24" s="266"/>
    </row>
    <row r="25" spans="2:8">
      <c r="C25" s="266"/>
      <c r="D25" s="266"/>
    </row>
    <row r="26" spans="2:8">
      <c r="C26" s="266"/>
      <c r="D26" s="266"/>
    </row>
    <row r="27" spans="2:8">
      <c r="C27" s="266"/>
      <c r="D27" s="266"/>
    </row>
    <row r="28" spans="2:8">
      <c r="C28" s="266"/>
      <c r="D28" s="266"/>
    </row>
    <row r="29" spans="2:8">
      <c r="C29" s="266"/>
      <c r="D29" s="266"/>
    </row>
    <row r="30" spans="2:8">
      <c r="C30" s="266"/>
      <c r="D30" s="266"/>
    </row>
    <row r="31" spans="2:8">
      <c r="C31" s="266"/>
      <c r="D31" s="266"/>
    </row>
    <row r="32" spans="2:8">
      <c r="C32" s="266"/>
      <c r="D32" s="266"/>
    </row>
    <row r="33" spans="3:4">
      <c r="C33" s="266"/>
      <c r="D33" s="266"/>
    </row>
    <row r="34" spans="3:4">
      <c r="C34" s="266"/>
      <c r="D34" s="266"/>
    </row>
    <row r="35" spans="3:4">
      <c r="C35" s="266"/>
      <c r="D35" s="266"/>
    </row>
    <row r="36" spans="3:4">
      <c r="C36" s="266"/>
      <c r="D36" s="266"/>
    </row>
    <row r="37" spans="3:4">
      <c r="C37" s="266"/>
      <c r="D37" s="266"/>
    </row>
    <row r="38" spans="3:4">
      <c r="C38" s="266"/>
      <c r="D38" s="266"/>
    </row>
    <row r="39" spans="3:4">
      <c r="C39" s="266"/>
      <c r="D39" s="266"/>
    </row>
    <row r="40" spans="3:4">
      <c r="C40" s="266"/>
      <c r="D40" s="266"/>
    </row>
    <row r="41" spans="3:4">
      <c r="C41" s="266"/>
      <c r="D41" s="266"/>
    </row>
    <row r="42" spans="3:4">
      <c r="C42" s="266"/>
      <c r="D42" s="266"/>
    </row>
    <row r="43" spans="3:4">
      <c r="C43" s="266"/>
      <c r="D43" s="266"/>
    </row>
    <row r="44" spans="3:4">
      <c r="C44" s="266"/>
      <c r="D44" s="266"/>
    </row>
    <row r="45" spans="3:4">
      <c r="C45" s="266"/>
      <c r="D45" s="266"/>
    </row>
    <row r="46" spans="3:4">
      <c r="C46" s="266"/>
      <c r="D46" s="266"/>
    </row>
    <row r="47" spans="3:4">
      <c r="C47" s="266"/>
      <c r="D47" s="266"/>
    </row>
    <row r="48" spans="3:4">
      <c r="C48" s="266"/>
      <c r="D48" s="266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SFB NC600-16</vt:lpstr>
      <vt:lpstr>Sheet1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Mary Morrison</cp:lastModifiedBy>
  <cp:lastPrinted>2021-09-27T22:00:31Z</cp:lastPrinted>
  <dcterms:created xsi:type="dcterms:W3CDTF">2006-08-31T18:48:44Z</dcterms:created>
  <dcterms:modified xsi:type="dcterms:W3CDTF">2021-11-10T21:27:10Z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